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8415" activeTab="0"/>
  </bookViews>
  <sheets>
    <sheet name="감가상각추가" sheetId="1" r:id="rId1"/>
    <sheet name="Sheet1" sheetId="2" r:id="rId2"/>
    <sheet name="호환성 보고서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<sst xmlns="http://schemas.openxmlformats.org/spreadsheetml/2006/main" count="84" uniqueCount="51">
  <si>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합     계</t>
  </si>
  <si>
    <t>증</t>
  </si>
  <si>
    <t>감</t>
  </si>
  <si>
    <t>계</t>
  </si>
  <si>
    <t>공공용재산</t>
  </si>
  <si>
    <t>면적</t>
  </si>
  <si>
    <t>행
정
재
산</t>
  </si>
  <si>
    <t>가격</t>
  </si>
  <si>
    <t>일 반 재 산</t>
  </si>
  <si>
    <t>수</t>
  </si>
  <si>
    <t>(단위:개,㎡,원)</t>
  </si>
  <si>
    <t>전년도말 현재액</t>
  </si>
  <si>
    <t>당해연도 중 증감액</t>
  </si>
  <si>
    <t>당해연도말 현재액</t>
  </si>
  <si>
    <t>(단위:개,㎡,원)</t>
  </si>
  <si>
    <t>구   분</t>
  </si>
  <si>
    <t>토
지</t>
  </si>
  <si>
    <t>소  계</t>
  </si>
  <si>
    <t>대</t>
  </si>
  <si>
    <t>전</t>
  </si>
  <si>
    <t>답</t>
  </si>
  <si>
    <t>임  야</t>
  </si>
  <si>
    <t>기  타</t>
  </si>
  <si>
    <t>건
물</t>
  </si>
  <si>
    <t>사무소</t>
  </si>
  <si>
    <t>주  택</t>
  </si>
  <si>
    <t>입  목  죽</t>
  </si>
  <si>
    <t>공  작  물</t>
  </si>
  <si>
    <t>기 계 기 구</t>
  </si>
  <si>
    <t>무 체 재 산</t>
  </si>
  <si>
    <t>용 익 물 권</t>
  </si>
  <si>
    <t>2017 공유재산 증감 및 현재액 보고서.xls의 호환성 보고서</t>
  </si>
  <si>
    <t>2018-02-22 14:26에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</si>
  <si>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</si>
  <si>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손실</t>
  </si>
  <si>
    <t>발생 수</t>
  </si>
  <si>
    <t>이 통합 문서의 일부 셀 또는 스타일에 선택한 파일 형식에서 지원하지 않는 서식이 포함되어 있습니다. 이러한 서식은 사용 가능한 가장 유사한 서식으로 변환됩니다.</t>
  </si>
  <si>
    <t>토지</t>
  </si>
  <si>
    <t>건물</t>
  </si>
  <si>
    <t>보고서면적</t>
  </si>
  <si>
    <t>보고서가격 일반재산</t>
  </si>
  <si>
    <t>(18) 공유재산 증감 및 현재액 보고서</t>
  </si>
  <si>
    <t>(18)-1. 용도별 현황</t>
  </si>
  <si>
    <t>(18)-2. 종류별 현황</t>
  </si>
  <si>
    <t xml:space="preserve">         구분
용도별</t>
  </si>
  <si>
    <t>공용 재산</t>
  </si>
  <si>
    <t xml:space="preserve">    2017년도말 현재 공유재산 현재액은 </t>
  </si>
  <si>
    <t xml:space="preserve">    ○ 토지  1,748,952.18㎡,  339,259,887,535원</t>
  </si>
  <si>
    <t xml:space="preserve">    ○ 건물  99,808.05㎡,        96,312,766,245원</t>
  </si>
  <si>
    <t xml:space="preserve">    ○ 기타   545,347건,        594,860,605,059원</t>
  </si>
  <si>
    <t xml:space="preserve">    ○  총                         1,030,433,258,839원 상당이며 그 내용은 다음과 같다.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</si>
</sst>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);[Red]\(#,##0.00\)"/>
    <numFmt numFmtId="179" formatCode="#,##0.00_ "/>
    <numFmt numFmtId="180" formatCode="#,##0.0_ "/>
    <numFmt numFmtId="181" formatCode="#,##0.000_ "/>
    <numFmt numFmtId="182" formatCode="#,##0.0000_ "/>
    <numFmt numFmtId="183" formatCode="0_ "/>
    <numFmt numFmtId="184" formatCode="#,##0_);[Red]\(#,##0\)"/>
    <numFmt numFmtId="185" formatCode="[$-412]AM/PM\ h:mm:ss"/>
    <numFmt numFmtId="186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22"/>
      <name val="바탕체"/>
      <family val="1"/>
    </font>
    <font>
      <sz val="11"/>
      <name val="바탕체"/>
      <family val="1"/>
    </font>
    <font>
      <b/>
      <sz val="16"/>
      <name val="바탕체"/>
      <family val="1"/>
    </font>
    <font>
      <b/>
      <sz val="12"/>
      <name val="돋움체"/>
      <family val="3"/>
    </font>
    <font>
      <sz val="10"/>
      <name val="돋움체"/>
      <family val="3"/>
    </font>
    <font>
      <b/>
      <sz val="2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b/>
      <sz val="11"/>
      <name val="돋움체"/>
      <family val="3"/>
    </font>
    <font>
      <sz val="10"/>
      <name val="굴림"/>
      <family val="3"/>
    </font>
    <font>
      <sz val="10"/>
      <name val="바탕체"/>
      <family val="1"/>
    </font>
    <font>
      <b/>
      <sz val="10"/>
      <name val="바탕체"/>
      <family val="1"/>
    </font>
    <font>
      <b/>
      <sz val="11"/>
      <name val="돋움"/>
      <family val="3"/>
    </font>
    <font>
      <b/>
      <sz val="10"/>
      <name val="돋움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sz val="10"/>
      <color indexed="8"/>
      <name val="굴림"/>
      <family val="3"/>
    </font>
    <font>
      <sz val="10"/>
      <color indexed="8"/>
      <name val="돋움체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u val="single"/>
      <sz val="11"/>
      <color theme="11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u val="single"/>
      <sz val="11"/>
      <color theme="10"/>
      <name val="돋움"/>
      <family val="3"/>
    </font>
    <font>
      <sz val="10"/>
      <color theme="1"/>
      <name val="굴림"/>
      <family val="3"/>
    </font>
    <font>
      <sz val="10"/>
      <color theme="1"/>
      <name val="돋움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right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1" xfId="0" applyNumberFormat="1" applyFont="1" applyFill="1" applyBorder="1" applyAlignment="1">
      <alignment horizontal="center" vertical="center" shrinkToFit="1"/>
    </xf>
    <xf numFmtId="179" fontId="0" fillId="0" borderId="0" xfId="0" applyNumberFormat="1" applyAlignment="1">
      <alignment/>
    </xf>
    <xf numFmtId="180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right" vertical="center" shrinkToFit="1"/>
    </xf>
    <xf numFmtId="179" fontId="56" fillId="0" borderId="11" xfId="0" applyNumberFormat="1" applyFont="1" applyFill="1" applyBorder="1" applyAlignment="1">
      <alignment horizontal="right" vertical="center" shrinkToFit="1"/>
    </xf>
    <xf numFmtId="178" fontId="56" fillId="0" borderId="11" xfId="0" applyNumberFormat="1" applyFont="1" applyFill="1" applyBorder="1" applyAlignment="1">
      <alignment horizontal="right" vertical="center" shrinkToFit="1"/>
    </xf>
    <xf numFmtId="176" fontId="57" fillId="0" borderId="10" xfId="0" applyNumberFormat="1" applyFont="1" applyFill="1" applyBorder="1" applyAlignment="1">
      <alignment horizontal="center" vertical="center" shrinkToFit="1"/>
    </xf>
    <xf numFmtId="178" fontId="57" fillId="0" borderId="10" xfId="0" applyNumberFormat="1" applyFont="1" applyFill="1" applyBorder="1" applyAlignment="1">
      <alignment horizontal="center" vertical="center" shrinkToFit="1"/>
    </xf>
    <xf numFmtId="176" fontId="57" fillId="0" borderId="11" xfId="0" applyNumberFormat="1" applyFont="1" applyFill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6" fillId="33" borderId="10" xfId="0" applyNumberFormat="1" applyFont="1" applyFill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179" fontId="6" fillId="33" borderId="11" xfId="0" applyNumberFormat="1" applyFont="1" applyFill="1" applyBorder="1" applyAlignment="1">
      <alignment horizontal="center" vertical="center" shrinkToFit="1"/>
    </xf>
    <xf numFmtId="176" fontId="6" fillId="33" borderId="11" xfId="0" applyNumberFormat="1" applyFont="1" applyFill="1" applyBorder="1" applyAlignment="1">
      <alignment horizontal="center" vertical="center" shrinkToFit="1"/>
    </xf>
    <xf numFmtId="178" fontId="11" fillId="33" borderId="11" xfId="0" applyNumberFormat="1" applyFont="1" applyFill="1" applyBorder="1" applyAlignment="1">
      <alignment horizontal="right" vertical="center" shrinkToFi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177" fontId="10" fillId="34" borderId="11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 shrinkToFit="1"/>
    </xf>
    <xf numFmtId="184" fontId="6" fillId="0" borderId="10" xfId="0" applyNumberFormat="1" applyFont="1" applyFill="1" applyBorder="1" applyAlignment="1">
      <alignment horizontal="center" vertical="center" shrinkToFit="1"/>
    </xf>
    <xf numFmtId="184" fontId="3" fillId="0" borderId="0" xfId="0" applyNumberFormat="1" applyFont="1" applyFill="1" applyAlignment="1">
      <alignment horizontal="center" vertical="center" shrinkToFit="1"/>
    </xf>
    <xf numFmtId="184" fontId="11" fillId="0" borderId="11" xfId="0" applyNumberFormat="1" applyFont="1" applyFill="1" applyBorder="1" applyAlignment="1">
      <alignment horizontal="right" vertical="center" shrinkToFit="1"/>
    </xf>
    <xf numFmtId="184" fontId="11" fillId="33" borderId="11" xfId="0" applyNumberFormat="1" applyFont="1" applyFill="1" applyBorder="1" applyAlignment="1">
      <alignment horizontal="right" vertical="center" shrinkToFit="1"/>
    </xf>
    <xf numFmtId="184" fontId="56" fillId="33" borderId="11" xfId="0" applyNumberFormat="1" applyFont="1" applyFill="1" applyBorder="1" applyAlignment="1">
      <alignment horizontal="right" vertical="center" shrinkToFit="1"/>
    </xf>
    <xf numFmtId="186" fontId="11" fillId="0" borderId="11" xfId="0" applyNumberFormat="1" applyFont="1" applyFill="1" applyBorder="1" applyAlignment="1">
      <alignment horizontal="right" vertical="center" shrinkToFit="1"/>
    </xf>
    <xf numFmtId="9" fontId="8" fillId="0" borderId="0" xfId="43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34" borderId="21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0" fontId="10" fillId="34" borderId="23" xfId="0" applyFont="1" applyFill="1" applyBorder="1" applyAlignment="1">
      <alignment vertical="center" wrapText="1"/>
    </xf>
    <xf numFmtId="0" fontId="10" fillId="34" borderId="24" xfId="0" applyFont="1" applyFill="1" applyBorder="1" applyAlignment="1">
      <alignment vertical="center" wrapText="1"/>
    </xf>
    <xf numFmtId="0" fontId="10" fillId="34" borderId="25" xfId="0" applyFont="1" applyFill="1" applyBorder="1" applyAlignment="1">
      <alignment vertical="center" wrapText="1"/>
    </xf>
    <xf numFmtId="0" fontId="10" fillId="34" borderId="26" xfId="0" applyFont="1" applyFill="1" applyBorder="1" applyAlignment="1">
      <alignment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/>
    </xf>
    <xf numFmtId="0" fontId="14" fillId="34" borderId="29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0" fillId="34" borderId="19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85" zoomScaleNormal="85" zoomScalePageLayoutView="0" workbookViewId="0" topLeftCell="A1">
      <selection activeCell="P28" sqref="P28"/>
    </sheetView>
  </sheetViews>
  <sheetFormatPr defaultColWidth="8.88671875" defaultRowHeight="13.5"/>
  <cols>
    <col min="1" max="1" width="3.5546875" style="1" customWidth="1"/>
    <col min="2" max="2" width="8.77734375" style="1" customWidth="1"/>
    <col min="3" max="3" width="7.77734375" style="1" customWidth="1"/>
    <col min="4" max="4" width="11.10546875" style="1" customWidth="1"/>
    <col min="5" max="5" width="13.10546875" style="1" customWidth="1"/>
    <col min="6" max="6" width="5.99609375" style="1" customWidth="1"/>
    <col min="7" max="7" width="9.6640625" style="5" customWidth="1"/>
    <col min="8" max="8" width="13.4453125" style="1" customWidth="1"/>
    <col min="9" max="9" width="5.5546875" style="1" customWidth="1"/>
    <col min="10" max="10" width="7.10546875" style="5" customWidth="1"/>
    <col min="11" max="11" width="12.6640625" style="1" customWidth="1"/>
    <col min="12" max="12" width="10.10546875" style="1" customWidth="1"/>
    <col min="13" max="13" width="10.99609375" style="1" customWidth="1"/>
    <col min="14" max="14" width="13.6640625" style="1" customWidth="1"/>
    <col min="15" max="15" width="8.88671875" style="1" customWidth="1"/>
    <col min="16" max="16" width="11.6640625" style="1" bestFit="1" customWidth="1"/>
    <col min="17" max="17" width="30.77734375" style="1" customWidth="1"/>
    <col min="18" max="18" width="18.21484375" style="1" customWidth="1"/>
    <col min="19" max="19" width="38.21484375" style="1" customWidth="1"/>
    <col min="20" max="16384" width="8.88671875" style="1" customWidth="1"/>
  </cols>
  <sheetData>
    <row r="1" spans="1:14" ht="27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8"/>
      <c r="L2" s="58"/>
      <c r="M2" s="58"/>
      <c r="N2" s="4"/>
    </row>
    <row r="3" spans="1:14" ht="20.25" customHeight="1">
      <c r="A3" s="108" t="s">
        <v>46</v>
      </c>
      <c r="B3" s="108"/>
      <c r="C3" s="108"/>
      <c r="D3" s="108"/>
      <c r="E3" s="108"/>
      <c r="F3" s="108"/>
      <c r="G3" s="108"/>
      <c r="H3" s="108"/>
      <c r="I3" s="4"/>
      <c r="J3" s="4"/>
      <c r="K3" s="59"/>
      <c r="L3" s="59"/>
      <c r="M3" s="59"/>
      <c r="N3" s="4"/>
    </row>
    <row r="4" spans="1:14" ht="20.25" customHeight="1">
      <c r="A4" s="108" t="s">
        <v>47</v>
      </c>
      <c r="B4" s="108"/>
      <c r="C4" s="108"/>
      <c r="D4" s="108"/>
      <c r="E4" s="108"/>
      <c r="F4" s="108"/>
      <c r="G4" s="108"/>
      <c r="H4" s="108"/>
      <c r="I4" s="4"/>
      <c r="J4" s="4"/>
      <c r="K4" s="4"/>
      <c r="L4" s="4"/>
      <c r="M4" s="4"/>
      <c r="N4" s="4"/>
    </row>
    <row r="5" spans="1:19" ht="20.25" customHeight="1">
      <c r="A5" s="108" t="s">
        <v>48</v>
      </c>
      <c r="B5" s="108"/>
      <c r="C5" s="108"/>
      <c r="D5" s="108"/>
      <c r="E5" s="108"/>
      <c r="F5" s="108"/>
      <c r="G5" s="108"/>
      <c r="H5" s="108"/>
      <c r="I5" s="4"/>
      <c r="J5" s="4"/>
      <c r="K5" s="4"/>
      <c r="L5" s="4"/>
      <c r="M5" s="4"/>
      <c r="N5" s="4"/>
      <c r="Q5" s="15"/>
      <c r="R5" s="17"/>
      <c r="S5" s="15"/>
    </row>
    <row r="6" spans="1:18" ht="20.25" customHeight="1">
      <c r="A6" s="78" t="s">
        <v>49</v>
      </c>
      <c r="B6" s="78"/>
      <c r="C6" s="78"/>
      <c r="D6" s="78"/>
      <c r="E6" s="78"/>
      <c r="F6" s="78"/>
      <c r="G6" s="78"/>
      <c r="H6" s="78"/>
      <c r="I6" s="24"/>
      <c r="J6" s="24"/>
      <c r="K6" s="4"/>
      <c r="L6" s="4"/>
      <c r="M6" s="4"/>
      <c r="N6" s="4"/>
      <c r="P6" s="15"/>
      <c r="Q6" s="7"/>
      <c r="R6" s="15"/>
    </row>
    <row r="7" spans="1:18" ht="20.25" customHeight="1">
      <c r="A7" s="78" t="s">
        <v>50</v>
      </c>
      <c r="B7" s="78"/>
      <c r="C7" s="78"/>
      <c r="D7" s="78"/>
      <c r="E7" s="78"/>
      <c r="F7" s="78"/>
      <c r="G7" s="78"/>
      <c r="H7" s="78"/>
      <c r="I7" s="25"/>
      <c r="J7" s="26"/>
      <c r="K7" s="4"/>
      <c r="L7" s="4"/>
      <c r="M7" s="4"/>
      <c r="N7" s="4"/>
      <c r="Q7" s="15"/>
      <c r="R7" s="15"/>
    </row>
    <row r="8" spans="1:18" ht="22.5" customHeight="1">
      <c r="A8" s="57"/>
      <c r="B8" s="57"/>
      <c r="C8" s="57"/>
      <c r="D8" s="57"/>
      <c r="E8" s="57"/>
      <c r="F8" s="57"/>
      <c r="G8" s="27"/>
      <c r="H8" s="28"/>
      <c r="I8" s="24"/>
      <c r="J8" s="26"/>
      <c r="K8" s="4"/>
      <c r="L8" s="4"/>
      <c r="M8" s="4"/>
      <c r="N8" s="4"/>
      <c r="R8" s="16"/>
    </row>
    <row r="9" spans="1:14" ht="20.25">
      <c r="A9" s="91" t="s">
        <v>42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13.5">
      <c r="A10" s="2"/>
      <c r="B10" s="2"/>
      <c r="C10" s="2"/>
      <c r="D10" s="2"/>
      <c r="E10" s="2"/>
      <c r="F10" s="2"/>
      <c r="G10" s="6"/>
      <c r="H10" s="2"/>
      <c r="I10" s="2"/>
      <c r="J10" s="6"/>
      <c r="K10" s="2"/>
      <c r="L10" s="2"/>
      <c r="M10" s="2"/>
      <c r="N10" s="3" t="s">
        <v>10</v>
      </c>
    </row>
    <row r="11" spans="1:14" ht="39.75" customHeight="1">
      <c r="A11" s="92" t="s">
        <v>44</v>
      </c>
      <c r="B11" s="93"/>
      <c r="C11" s="98" t="s">
        <v>11</v>
      </c>
      <c r="D11" s="99"/>
      <c r="E11" s="100"/>
      <c r="F11" s="104" t="s">
        <v>12</v>
      </c>
      <c r="G11" s="105"/>
      <c r="H11" s="105"/>
      <c r="I11" s="105"/>
      <c r="J11" s="105"/>
      <c r="K11" s="106"/>
      <c r="L11" s="98" t="s">
        <v>13</v>
      </c>
      <c r="M11" s="99"/>
      <c r="N11" s="100"/>
    </row>
    <row r="12" spans="1:14" ht="39.75" customHeight="1">
      <c r="A12" s="94"/>
      <c r="B12" s="95"/>
      <c r="C12" s="101"/>
      <c r="D12" s="102"/>
      <c r="E12" s="103"/>
      <c r="F12" s="107" t="s">
        <v>1</v>
      </c>
      <c r="G12" s="105"/>
      <c r="H12" s="106"/>
      <c r="I12" s="107" t="s">
        <v>2</v>
      </c>
      <c r="J12" s="105"/>
      <c r="K12" s="106"/>
      <c r="L12" s="101"/>
      <c r="M12" s="102"/>
      <c r="N12" s="103"/>
    </row>
    <row r="13" spans="1:14" ht="39.75" customHeight="1">
      <c r="A13" s="96"/>
      <c r="B13" s="97"/>
      <c r="C13" s="65" t="s">
        <v>9</v>
      </c>
      <c r="D13" s="66" t="s">
        <v>5</v>
      </c>
      <c r="E13" s="66" t="s">
        <v>7</v>
      </c>
      <c r="F13" s="65" t="s">
        <v>9</v>
      </c>
      <c r="G13" s="67" t="s">
        <v>5</v>
      </c>
      <c r="H13" s="66" t="s">
        <v>7</v>
      </c>
      <c r="I13" s="65" t="s">
        <v>9</v>
      </c>
      <c r="J13" s="67" t="s">
        <v>5</v>
      </c>
      <c r="K13" s="66" t="s">
        <v>7</v>
      </c>
      <c r="L13" s="65" t="s">
        <v>9</v>
      </c>
      <c r="M13" s="66" t="s">
        <v>5</v>
      </c>
      <c r="N13" s="66" t="s">
        <v>7</v>
      </c>
    </row>
    <row r="14" spans="1:17" ht="45" customHeight="1">
      <c r="A14" s="81" t="s">
        <v>0</v>
      </c>
      <c r="B14" s="82"/>
      <c r="C14" s="53">
        <f>SUM(C15,C18)</f>
        <v>549749</v>
      </c>
      <c r="D14" s="54">
        <f>SUM(D15,D18)</f>
        <v>1747299.42</v>
      </c>
      <c r="E14" s="53">
        <f>SUM(E15,E18)</f>
        <v>994036522092</v>
      </c>
      <c r="F14" s="9">
        <f aca="true" t="shared" si="0" ref="F14:K14">F16+F17+F18</f>
        <v>886</v>
      </c>
      <c r="G14" s="20">
        <f t="shared" si="0"/>
        <v>110159.67</v>
      </c>
      <c r="H14" s="72">
        <f t="shared" si="0"/>
        <v>39712310867</v>
      </c>
      <c r="I14" s="9">
        <f t="shared" si="0"/>
        <v>34</v>
      </c>
      <c r="J14" s="20">
        <f t="shared" si="0"/>
        <v>2644.76</v>
      </c>
      <c r="K14" s="72">
        <f t="shared" si="0"/>
        <v>3315574120</v>
      </c>
      <c r="L14" s="61">
        <f>SUM(L15,L18)</f>
        <v>550601</v>
      </c>
      <c r="M14" s="60">
        <f>SUM(M15,M18)</f>
        <v>1854814.33</v>
      </c>
      <c r="N14" s="61">
        <f>SUM(N15,N18)</f>
        <v>1030433258839</v>
      </c>
      <c r="Q14" s="15"/>
    </row>
    <row r="15" spans="1:17" ht="45" customHeight="1">
      <c r="A15" s="83" t="s">
        <v>6</v>
      </c>
      <c r="B15" s="49" t="s">
        <v>3</v>
      </c>
      <c r="C15" s="55">
        <v>549596</v>
      </c>
      <c r="D15" s="56">
        <v>1742669.76</v>
      </c>
      <c r="E15" s="55">
        <v>991896107299</v>
      </c>
      <c r="F15" s="10">
        <v>879</v>
      </c>
      <c r="G15" s="21">
        <v>109939.29</v>
      </c>
      <c r="H15" s="71">
        <v>39498794060</v>
      </c>
      <c r="I15" s="10">
        <v>32</v>
      </c>
      <c r="J15" s="21">
        <v>2596.76</v>
      </c>
      <c r="K15" s="71">
        <v>3244756120</v>
      </c>
      <c r="L15" s="63">
        <f>SUM(L16:L17)</f>
        <v>550443</v>
      </c>
      <c r="M15" s="62">
        <f>SUM(M16:M17)</f>
        <v>1850012.29</v>
      </c>
      <c r="N15" s="63">
        <f>SUM(N16:N17)</f>
        <v>1028150145239</v>
      </c>
      <c r="Q15" s="16"/>
    </row>
    <row r="16" spans="1:14" ht="45" customHeight="1">
      <c r="A16" s="84"/>
      <c r="B16" s="49" t="s">
        <v>45</v>
      </c>
      <c r="C16" s="55">
        <v>4491</v>
      </c>
      <c r="D16" s="56">
        <v>251468.92</v>
      </c>
      <c r="E16" s="55">
        <v>98291163737</v>
      </c>
      <c r="F16" s="10">
        <v>188</v>
      </c>
      <c r="G16" s="21">
        <v>1495.15</v>
      </c>
      <c r="H16" s="71">
        <v>1319446850</v>
      </c>
      <c r="I16" s="10">
        <v>0</v>
      </c>
      <c r="J16" s="21">
        <v>0</v>
      </c>
      <c r="K16" s="71">
        <v>0</v>
      </c>
      <c r="L16" s="63">
        <f aca="true" t="shared" si="1" ref="L16:N18">SUM(C16,F16)-I16</f>
        <v>4679</v>
      </c>
      <c r="M16" s="62">
        <f t="shared" si="1"/>
        <v>252964.07</v>
      </c>
      <c r="N16" s="63">
        <f t="shared" si="1"/>
        <v>99610610587</v>
      </c>
    </row>
    <row r="17" spans="1:18" s="46" customFormat="1" ht="45" customHeight="1">
      <c r="A17" s="85"/>
      <c r="B17" s="49" t="s">
        <v>4</v>
      </c>
      <c r="C17" s="55">
        <v>545105</v>
      </c>
      <c r="D17" s="56">
        <v>1491200.84</v>
      </c>
      <c r="E17" s="55">
        <v>893604943562</v>
      </c>
      <c r="F17" s="10">
        <v>691</v>
      </c>
      <c r="G17" s="21">
        <v>108444.14</v>
      </c>
      <c r="H17" s="73">
        <v>38179347210</v>
      </c>
      <c r="I17" s="10">
        <v>32</v>
      </c>
      <c r="J17" s="11">
        <v>2596.76</v>
      </c>
      <c r="K17" s="71">
        <v>3244756120</v>
      </c>
      <c r="L17" s="63">
        <f t="shared" si="1"/>
        <v>545764</v>
      </c>
      <c r="M17" s="62">
        <f t="shared" si="1"/>
        <v>1597048.22</v>
      </c>
      <c r="N17" s="63">
        <f t="shared" si="1"/>
        <v>928539534652</v>
      </c>
      <c r="P17" s="47"/>
      <c r="R17" s="48"/>
    </row>
    <row r="18" spans="1:18" ht="45" customHeight="1">
      <c r="A18" s="86" t="s">
        <v>8</v>
      </c>
      <c r="B18" s="87"/>
      <c r="C18" s="55">
        <v>153</v>
      </c>
      <c r="D18" s="56">
        <v>4629.66</v>
      </c>
      <c r="E18" s="55">
        <v>2140414793</v>
      </c>
      <c r="F18" s="10">
        <v>7</v>
      </c>
      <c r="G18" s="11">
        <v>220.38</v>
      </c>
      <c r="H18" s="71">
        <v>213516807</v>
      </c>
      <c r="I18" s="10">
        <v>2</v>
      </c>
      <c r="J18" s="11">
        <v>48</v>
      </c>
      <c r="K18" s="71">
        <v>70818000</v>
      </c>
      <c r="L18" s="63">
        <f t="shared" si="1"/>
        <v>158</v>
      </c>
      <c r="M18" s="62">
        <f t="shared" si="1"/>
        <v>4802.04</v>
      </c>
      <c r="N18" s="63">
        <f t="shared" si="1"/>
        <v>2283113600</v>
      </c>
      <c r="Q18" s="23"/>
      <c r="R18" s="19"/>
    </row>
    <row r="19" spans="8:10" ht="13.5">
      <c r="H19" s="19"/>
      <c r="J19" s="7"/>
    </row>
    <row r="20" spans="1:11" ht="20.25">
      <c r="A20" s="8" t="s">
        <v>43</v>
      </c>
      <c r="B20" s="8"/>
      <c r="C20" s="8"/>
      <c r="D20" s="8"/>
      <c r="H20" s="5"/>
      <c r="I20" s="5"/>
      <c r="K20" s="5"/>
    </row>
    <row r="21" spans="1:14" ht="13.5">
      <c r="A21" s="2"/>
      <c r="B21" s="2"/>
      <c r="C21" s="2"/>
      <c r="D21" s="2"/>
      <c r="E21" s="2"/>
      <c r="F21" s="2"/>
      <c r="G21" s="6"/>
      <c r="H21" s="2"/>
      <c r="I21" s="2"/>
      <c r="J21" s="6"/>
      <c r="K21" s="2"/>
      <c r="L21" s="2"/>
      <c r="M21" s="2"/>
      <c r="N21" s="3" t="s">
        <v>14</v>
      </c>
    </row>
    <row r="22" spans="1:14" ht="24.75" customHeight="1">
      <c r="A22" s="89" t="s">
        <v>15</v>
      </c>
      <c r="B22" s="90"/>
      <c r="C22" s="89" t="s">
        <v>11</v>
      </c>
      <c r="D22" s="89"/>
      <c r="E22" s="89"/>
      <c r="F22" s="89" t="s">
        <v>12</v>
      </c>
      <c r="G22" s="89"/>
      <c r="H22" s="89"/>
      <c r="I22" s="89"/>
      <c r="J22" s="89"/>
      <c r="K22" s="89"/>
      <c r="L22" s="89" t="s">
        <v>13</v>
      </c>
      <c r="M22" s="89"/>
      <c r="N22" s="89"/>
    </row>
    <row r="23" spans="1:14" ht="24.75" customHeight="1">
      <c r="A23" s="90"/>
      <c r="B23" s="90"/>
      <c r="C23" s="89"/>
      <c r="D23" s="89"/>
      <c r="E23" s="89"/>
      <c r="F23" s="90" t="s">
        <v>1</v>
      </c>
      <c r="G23" s="90"/>
      <c r="H23" s="90"/>
      <c r="I23" s="90" t="s">
        <v>2</v>
      </c>
      <c r="J23" s="90"/>
      <c r="K23" s="90"/>
      <c r="L23" s="89"/>
      <c r="M23" s="89"/>
      <c r="N23" s="89"/>
    </row>
    <row r="24" spans="1:17" ht="24.75" customHeight="1">
      <c r="A24" s="90"/>
      <c r="B24" s="90"/>
      <c r="C24" s="65" t="s">
        <v>9</v>
      </c>
      <c r="D24" s="66" t="s">
        <v>5</v>
      </c>
      <c r="E24" s="66" t="s">
        <v>7</v>
      </c>
      <c r="F24" s="65" t="s">
        <v>9</v>
      </c>
      <c r="G24" s="67" t="s">
        <v>5</v>
      </c>
      <c r="H24" s="66" t="s">
        <v>7</v>
      </c>
      <c r="I24" s="65" t="s">
        <v>9</v>
      </c>
      <c r="J24" s="67" t="s">
        <v>5</v>
      </c>
      <c r="K24" s="66" t="s">
        <v>7</v>
      </c>
      <c r="L24" s="68" t="s">
        <v>9</v>
      </c>
      <c r="M24" s="69" t="s">
        <v>5</v>
      </c>
      <c r="N24" s="69" t="s">
        <v>7</v>
      </c>
      <c r="Q24" s="16"/>
    </row>
    <row r="25" spans="1:14" ht="24.75" customHeight="1">
      <c r="A25" s="80" t="s">
        <v>0</v>
      </c>
      <c r="B25" s="80"/>
      <c r="C25" s="50">
        <f aca="true" t="shared" si="2" ref="C25:L25">C26+C32+C36+C37+C38+C39+C40</f>
        <v>549749</v>
      </c>
      <c r="D25" s="51">
        <f t="shared" si="2"/>
        <v>1747299.42</v>
      </c>
      <c r="E25" s="50">
        <f t="shared" si="2"/>
        <v>994036522092</v>
      </c>
      <c r="F25" s="74">
        <f t="shared" si="2"/>
        <v>886</v>
      </c>
      <c r="G25" s="13">
        <f t="shared" si="2"/>
        <v>110159.67000000001</v>
      </c>
      <c r="H25" s="74">
        <f t="shared" si="2"/>
        <v>39712310867</v>
      </c>
      <c r="I25" s="77">
        <f t="shared" si="2"/>
        <v>34</v>
      </c>
      <c r="J25" s="13">
        <f t="shared" si="2"/>
        <v>2644.76</v>
      </c>
      <c r="K25" s="74">
        <f t="shared" si="2"/>
        <v>3315574120</v>
      </c>
      <c r="L25" s="76">
        <f t="shared" si="2"/>
        <v>550601</v>
      </c>
      <c r="M25" s="64">
        <f>SUM(M26,M32,M36,M37,M38,M39,M40)</f>
        <v>1854814.33</v>
      </c>
      <c r="N25" s="75">
        <f>SUM(N26,N32,N36,N37,N38,N39,N40)</f>
        <v>1030433258839</v>
      </c>
    </row>
    <row r="26" spans="1:18" ht="24.75" customHeight="1">
      <c r="A26" s="88" t="s">
        <v>16</v>
      </c>
      <c r="B26" s="70" t="s">
        <v>17</v>
      </c>
      <c r="C26" s="50">
        <v>4985</v>
      </c>
      <c r="D26" s="52">
        <v>1649257.3399999999</v>
      </c>
      <c r="E26" s="50">
        <f>SUM(E27:E31)</f>
        <v>326040368758</v>
      </c>
      <c r="F26" s="74">
        <f aca="true" t="shared" si="3" ref="F26:K26">SUM(F27:F31)</f>
        <v>162</v>
      </c>
      <c r="G26" s="13">
        <f t="shared" si="3"/>
        <v>101934.64</v>
      </c>
      <c r="H26" s="74">
        <f t="shared" si="3"/>
        <v>16250092897</v>
      </c>
      <c r="I26" s="77">
        <f t="shared" si="3"/>
        <v>28</v>
      </c>
      <c r="J26" s="13">
        <f t="shared" si="3"/>
        <v>2239.8</v>
      </c>
      <c r="K26" s="74">
        <f t="shared" si="3"/>
        <v>3030574120</v>
      </c>
      <c r="L26" s="75">
        <f>SUM(L27:L31)</f>
        <v>5119</v>
      </c>
      <c r="M26" s="64">
        <f>SUM(M27:M31)</f>
        <v>1748952.18</v>
      </c>
      <c r="N26" s="75">
        <f>SUM(N27:N31)</f>
        <v>339259887535</v>
      </c>
      <c r="P26" s="7"/>
      <c r="Q26" s="7"/>
      <c r="R26" s="18"/>
    </row>
    <row r="27" spans="1:18" ht="24.75" customHeight="1">
      <c r="A27" s="80"/>
      <c r="B27" s="70" t="s">
        <v>18</v>
      </c>
      <c r="C27" s="50">
        <v>1144</v>
      </c>
      <c r="D27" s="52">
        <v>206813.18000000002</v>
      </c>
      <c r="E27" s="50">
        <v>93294325913</v>
      </c>
      <c r="F27" s="74">
        <v>48</v>
      </c>
      <c r="G27" s="13">
        <v>3439.25</v>
      </c>
      <c r="H27" s="74">
        <v>3666058157</v>
      </c>
      <c r="I27" s="77">
        <v>16</v>
      </c>
      <c r="J27" s="12">
        <v>804</v>
      </c>
      <c r="K27" s="74">
        <v>1812968390</v>
      </c>
      <c r="L27" s="75">
        <f>C27+F27-I27</f>
        <v>1176</v>
      </c>
      <c r="M27" s="64">
        <f aca="true" t="shared" si="4" ref="L27:N31">D27+G27-J27</f>
        <v>209448.43000000002</v>
      </c>
      <c r="N27" s="75">
        <f t="shared" si="4"/>
        <v>95147415680</v>
      </c>
      <c r="P27" s="7"/>
      <c r="R27" s="18"/>
    </row>
    <row r="28" spans="1:18" ht="24.75" customHeight="1">
      <c r="A28" s="80"/>
      <c r="B28" s="70" t="s">
        <v>19</v>
      </c>
      <c r="C28" s="50">
        <v>364</v>
      </c>
      <c r="D28" s="52">
        <v>101494.45999999999</v>
      </c>
      <c r="E28" s="50">
        <v>10790347302</v>
      </c>
      <c r="F28" s="74">
        <v>26</v>
      </c>
      <c r="G28" s="13">
        <v>5275.38</v>
      </c>
      <c r="H28" s="74">
        <v>1428069270</v>
      </c>
      <c r="I28" s="77">
        <v>0</v>
      </c>
      <c r="J28" s="12">
        <v>0</v>
      </c>
      <c r="K28" s="74">
        <v>0</v>
      </c>
      <c r="L28" s="75">
        <f t="shared" si="4"/>
        <v>390</v>
      </c>
      <c r="M28" s="64">
        <f t="shared" si="4"/>
        <v>106769.84</v>
      </c>
      <c r="N28" s="75">
        <f t="shared" si="4"/>
        <v>12218416572</v>
      </c>
      <c r="P28" s="7"/>
      <c r="R28" s="18"/>
    </row>
    <row r="29" spans="1:18" ht="24.75" customHeight="1">
      <c r="A29" s="80"/>
      <c r="B29" s="70" t="s">
        <v>20</v>
      </c>
      <c r="C29" s="50">
        <v>257</v>
      </c>
      <c r="D29" s="52">
        <v>34210.97</v>
      </c>
      <c r="E29" s="50">
        <v>9384143794</v>
      </c>
      <c r="F29" s="74">
        <v>6</v>
      </c>
      <c r="G29" s="13">
        <v>3093.06</v>
      </c>
      <c r="H29" s="74">
        <v>965258120</v>
      </c>
      <c r="I29" s="77">
        <v>0</v>
      </c>
      <c r="J29" s="12">
        <v>0</v>
      </c>
      <c r="K29" s="74">
        <v>0</v>
      </c>
      <c r="L29" s="75">
        <f t="shared" si="4"/>
        <v>263</v>
      </c>
      <c r="M29" s="64">
        <f t="shared" si="4"/>
        <v>37304.03</v>
      </c>
      <c r="N29" s="75">
        <f t="shared" si="4"/>
        <v>10349401914</v>
      </c>
      <c r="P29" s="7"/>
      <c r="R29" s="18"/>
    </row>
    <row r="30" spans="1:18" ht="24.75" customHeight="1">
      <c r="A30" s="80"/>
      <c r="B30" s="70" t="s">
        <v>21</v>
      </c>
      <c r="C30" s="50">
        <v>175</v>
      </c>
      <c r="D30" s="52">
        <v>134016</v>
      </c>
      <c r="E30" s="50">
        <v>9443783412</v>
      </c>
      <c r="F30" s="74">
        <v>14</v>
      </c>
      <c r="G30" s="13">
        <v>33888</v>
      </c>
      <c r="H30" s="74">
        <v>1246775540</v>
      </c>
      <c r="I30" s="77">
        <v>0</v>
      </c>
      <c r="J30" s="12">
        <v>0</v>
      </c>
      <c r="K30" s="74">
        <v>0</v>
      </c>
      <c r="L30" s="75">
        <f t="shared" si="4"/>
        <v>189</v>
      </c>
      <c r="M30" s="64">
        <f t="shared" si="4"/>
        <v>167904</v>
      </c>
      <c r="N30" s="75">
        <f t="shared" si="4"/>
        <v>10690558952</v>
      </c>
      <c r="P30" s="7"/>
      <c r="Q30" s="41"/>
      <c r="R30" s="18"/>
    </row>
    <row r="31" spans="1:18" ht="24.75" customHeight="1">
      <c r="A31" s="80"/>
      <c r="B31" s="70" t="s">
        <v>22</v>
      </c>
      <c r="C31" s="50">
        <v>3045</v>
      </c>
      <c r="D31" s="52">
        <v>1172722.73</v>
      </c>
      <c r="E31" s="50">
        <v>203127768337</v>
      </c>
      <c r="F31" s="74">
        <v>68</v>
      </c>
      <c r="G31" s="13">
        <v>56238.95</v>
      </c>
      <c r="H31" s="74">
        <v>8943931810</v>
      </c>
      <c r="I31" s="77">
        <v>12</v>
      </c>
      <c r="J31" s="12">
        <v>1435.8</v>
      </c>
      <c r="K31" s="74">
        <v>1217605730</v>
      </c>
      <c r="L31" s="75">
        <f>C31+F31-I31</f>
        <v>3101</v>
      </c>
      <c r="M31" s="64">
        <f>D31+G31-J31</f>
        <v>1227525.88</v>
      </c>
      <c r="N31" s="75">
        <f t="shared" si="4"/>
        <v>210854094417</v>
      </c>
      <c r="P31" s="7"/>
      <c r="Q31" s="19"/>
      <c r="R31" s="18"/>
    </row>
    <row r="32" spans="1:17" ht="24.75" customHeight="1">
      <c r="A32" s="88" t="s">
        <v>23</v>
      </c>
      <c r="B32" s="70" t="s">
        <v>17</v>
      </c>
      <c r="C32" s="50">
        <v>128</v>
      </c>
      <c r="D32" s="52">
        <v>97631.59</v>
      </c>
      <c r="E32" s="50">
        <f>SUM(E33:E35)</f>
        <v>92511571075</v>
      </c>
      <c r="F32" s="74">
        <f>SUM(F33:F35)</f>
        <v>7</v>
      </c>
      <c r="G32" s="13">
        <f>SUM(G33:G35)</f>
        <v>2176.46</v>
      </c>
      <c r="H32" s="74">
        <f>SUM(H33:H35)</f>
        <v>3801195170</v>
      </c>
      <c r="I32" s="77">
        <v>0</v>
      </c>
      <c r="J32" s="12">
        <v>0</v>
      </c>
      <c r="K32" s="74">
        <v>0</v>
      </c>
      <c r="L32" s="75">
        <f>SUM(C32,F32-I32)</f>
        <v>135</v>
      </c>
      <c r="M32" s="64">
        <f>SUM(D32,G32-J32)</f>
        <v>99808.05</v>
      </c>
      <c r="N32" s="75">
        <f>SUM(E32,H32-K32)</f>
        <v>96312766245</v>
      </c>
      <c r="P32" s="7"/>
      <c r="Q32" s="7"/>
    </row>
    <row r="33" spans="1:14" ht="24.75" customHeight="1">
      <c r="A33" s="80"/>
      <c r="B33" s="70" t="s">
        <v>24</v>
      </c>
      <c r="C33" s="50">
        <v>39</v>
      </c>
      <c r="D33" s="52">
        <v>54134.6</v>
      </c>
      <c r="E33" s="50">
        <v>39317499918</v>
      </c>
      <c r="F33" s="74">
        <v>0</v>
      </c>
      <c r="G33" s="13">
        <v>0</v>
      </c>
      <c r="H33" s="74">
        <v>0</v>
      </c>
      <c r="I33" s="77">
        <v>0</v>
      </c>
      <c r="J33" s="12">
        <v>0</v>
      </c>
      <c r="K33" s="74">
        <v>0</v>
      </c>
      <c r="L33" s="75">
        <f aca="true" t="shared" si="5" ref="L33:L39">SUM(C33,F33-I33)</f>
        <v>39</v>
      </c>
      <c r="M33" s="64">
        <f>D33+G33-J33</f>
        <v>54134.6</v>
      </c>
      <c r="N33" s="75">
        <f>E33+H33-K33</f>
        <v>39317499918</v>
      </c>
    </row>
    <row r="34" spans="1:14" ht="24.75" customHeight="1">
      <c r="A34" s="80"/>
      <c r="B34" s="70" t="s">
        <v>25</v>
      </c>
      <c r="C34" s="50">
        <v>6</v>
      </c>
      <c r="D34" s="52">
        <v>1376.3</v>
      </c>
      <c r="E34" s="50">
        <v>599586500</v>
      </c>
      <c r="F34" s="74">
        <v>1</v>
      </c>
      <c r="G34" s="13">
        <v>84.95</v>
      </c>
      <c r="H34" s="74">
        <v>214500000</v>
      </c>
      <c r="I34" s="77">
        <v>0</v>
      </c>
      <c r="J34" s="12">
        <v>0</v>
      </c>
      <c r="K34" s="74">
        <v>0</v>
      </c>
      <c r="L34" s="75">
        <f t="shared" si="5"/>
        <v>7</v>
      </c>
      <c r="M34" s="64">
        <f aca="true" t="shared" si="6" ref="M34:M39">D34+G34-J34</f>
        <v>1461.25</v>
      </c>
      <c r="N34" s="75">
        <f aca="true" t="shared" si="7" ref="N34:N39">E34+H34-K34</f>
        <v>814086500</v>
      </c>
    </row>
    <row r="35" spans="1:14" ht="24.75" customHeight="1">
      <c r="A35" s="80"/>
      <c r="B35" s="70" t="s">
        <v>22</v>
      </c>
      <c r="C35" s="50">
        <v>83</v>
      </c>
      <c r="D35" s="52">
        <v>42120.689999999995</v>
      </c>
      <c r="E35" s="50">
        <v>52594484657</v>
      </c>
      <c r="F35" s="74">
        <v>6</v>
      </c>
      <c r="G35" s="13">
        <v>2091.51</v>
      </c>
      <c r="H35" s="74">
        <v>3586695170</v>
      </c>
      <c r="I35" s="77">
        <v>0</v>
      </c>
      <c r="J35" s="12">
        <v>0</v>
      </c>
      <c r="K35" s="74">
        <v>0</v>
      </c>
      <c r="L35" s="75">
        <f t="shared" si="5"/>
        <v>89</v>
      </c>
      <c r="M35" s="64">
        <f t="shared" si="6"/>
        <v>44212.2</v>
      </c>
      <c r="N35" s="75">
        <f t="shared" si="7"/>
        <v>56181179827</v>
      </c>
    </row>
    <row r="36" spans="1:17" ht="24.75" customHeight="1">
      <c r="A36" s="80" t="s">
        <v>26</v>
      </c>
      <c r="B36" s="80"/>
      <c r="C36" s="50">
        <v>526046</v>
      </c>
      <c r="D36" s="52">
        <v>0</v>
      </c>
      <c r="E36" s="50">
        <v>143810195826</v>
      </c>
      <c r="F36" s="74">
        <v>651</v>
      </c>
      <c r="G36" s="13">
        <v>0</v>
      </c>
      <c r="H36" s="74">
        <v>21931290</v>
      </c>
      <c r="I36" s="77">
        <v>0</v>
      </c>
      <c r="J36" s="12">
        <v>0</v>
      </c>
      <c r="K36" s="74">
        <v>0</v>
      </c>
      <c r="L36" s="75">
        <f>SUM(C36,F36-I36)</f>
        <v>526697</v>
      </c>
      <c r="M36" s="64">
        <f t="shared" si="6"/>
        <v>0</v>
      </c>
      <c r="N36" s="75">
        <f t="shared" si="7"/>
        <v>143832127116</v>
      </c>
      <c r="P36" s="7"/>
      <c r="Q36" s="7"/>
    </row>
    <row r="37" spans="1:17" s="46" customFormat="1" ht="24.75" customHeight="1">
      <c r="A37" s="80" t="s">
        <v>27</v>
      </c>
      <c r="B37" s="80"/>
      <c r="C37" s="50">
        <v>18506</v>
      </c>
      <c r="D37" s="52">
        <v>0</v>
      </c>
      <c r="E37" s="50">
        <v>428768732593</v>
      </c>
      <c r="F37" s="74">
        <v>63</v>
      </c>
      <c r="G37" s="13">
        <v>0</v>
      </c>
      <c r="H37" s="74">
        <v>16329091510</v>
      </c>
      <c r="I37" s="77">
        <v>0</v>
      </c>
      <c r="J37" s="12">
        <v>0</v>
      </c>
      <c r="K37" s="74">
        <v>0</v>
      </c>
      <c r="L37" s="75">
        <f t="shared" si="5"/>
        <v>18569</v>
      </c>
      <c r="M37" s="64">
        <f t="shared" si="6"/>
        <v>0</v>
      </c>
      <c r="N37" s="75">
        <f t="shared" si="7"/>
        <v>445097824103</v>
      </c>
      <c r="P37" s="45"/>
      <c r="Q37" s="45"/>
    </row>
    <row r="38" spans="1:17" ht="24.75" customHeight="1">
      <c r="A38" s="80" t="s">
        <v>28</v>
      </c>
      <c r="B38" s="80"/>
      <c r="C38" s="50">
        <v>31</v>
      </c>
      <c r="D38" s="52">
        <v>0</v>
      </c>
      <c r="E38" s="50">
        <v>190729810</v>
      </c>
      <c r="F38" s="74">
        <v>0</v>
      </c>
      <c r="G38" s="13">
        <v>0</v>
      </c>
      <c r="H38" s="74">
        <v>0</v>
      </c>
      <c r="I38" s="77">
        <v>0</v>
      </c>
      <c r="J38" s="12">
        <v>0</v>
      </c>
      <c r="K38" s="74">
        <v>0</v>
      </c>
      <c r="L38" s="75">
        <f t="shared" si="5"/>
        <v>31</v>
      </c>
      <c r="M38" s="64">
        <f t="shared" si="6"/>
        <v>0</v>
      </c>
      <c r="N38" s="75">
        <f t="shared" si="7"/>
        <v>190729810</v>
      </c>
      <c r="P38" s="7"/>
      <c r="Q38" s="7"/>
    </row>
    <row r="39" spans="1:17" ht="24.75" customHeight="1">
      <c r="A39" s="80" t="s">
        <v>29</v>
      </c>
      <c r="B39" s="80"/>
      <c r="C39" s="50">
        <v>16</v>
      </c>
      <c r="D39" s="52">
        <v>0</v>
      </c>
      <c r="E39" s="50">
        <v>324924030</v>
      </c>
      <c r="F39" s="74">
        <v>0</v>
      </c>
      <c r="G39" s="13">
        <v>0</v>
      </c>
      <c r="H39" s="74">
        <v>0</v>
      </c>
      <c r="I39" s="77">
        <v>0</v>
      </c>
      <c r="J39" s="12">
        <v>0</v>
      </c>
      <c r="K39" s="74">
        <v>0</v>
      </c>
      <c r="L39" s="75">
        <f t="shared" si="5"/>
        <v>16</v>
      </c>
      <c r="M39" s="64">
        <f t="shared" si="6"/>
        <v>0</v>
      </c>
      <c r="N39" s="75">
        <f t="shared" si="7"/>
        <v>324924030</v>
      </c>
      <c r="P39" s="7"/>
      <c r="Q39" s="7"/>
    </row>
    <row r="40" spans="1:17" ht="24.75" customHeight="1">
      <c r="A40" s="80" t="s">
        <v>30</v>
      </c>
      <c r="B40" s="80"/>
      <c r="C40" s="50">
        <v>37</v>
      </c>
      <c r="D40" s="52">
        <v>410.49</v>
      </c>
      <c r="E40" s="50">
        <v>2390000000</v>
      </c>
      <c r="F40" s="74">
        <v>3</v>
      </c>
      <c r="G40" s="13">
        <v>6048.57</v>
      </c>
      <c r="H40" s="74">
        <v>3310000000</v>
      </c>
      <c r="I40" s="77">
        <v>6</v>
      </c>
      <c r="J40" s="12">
        <v>404.96</v>
      </c>
      <c r="K40" s="74">
        <v>285000000</v>
      </c>
      <c r="L40" s="75">
        <f>SUM(C40,F40-I40)</f>
        <v>34</v>
      </c>
      <c r="M40" s="64">
        <f>D40+G40-J40</f>
        <v>6054.099999999999</v>
      </c>
      <c r="N40" s="75">
        <f>E40+H40-K40</f>
        <v>5415000000</v>
      </c>
      <c r="P40" s="7"/>
      <c r="Q40" s="7"/>
    </row>
    <row r="41" ht="13.5">
      <c r="H41" s="7"/>
    </row>
    <row r="42" spans="12:14" ht="13.5">
      <c r="L42" s="14"/>
      <c r="M42" s="14"/>
      <c r="N42" s="14"/>
    </row>
    <row r="43" spans="12:14" ht="13.5">
      <c r="L43" s="14"/>
      <c r="M43" s="14"/>
      <c r="N43" s="14"/>
    </row>
    <row r="45" spans="6:11" ht="13.5">
      <c r="F45" s="40"/>
      <c r="G45" s="41"/>
      <c r="H45" s="41"/>
      <c r="I45" s="40"/>
      <c r="J45" s="42"/>
      <c r="K45" s="40"/>
    </row>
    <row r="46" spans="6:11" ht="13.5">
      <c r="F46" s="40"/>
      <c r="G46" s="42"/>
      <c r="H46" s="43"/>
      <c r="I46" s="40"/>
      <c r="J46" s="42"/>
      <c r="K46" s="40"/>
    </row>
    <row r="47" spans="6:11" ht="13.5">
      <c r="F47" s="40"/>
      <c r="G47" s="42"/>
      <c r="H47" s="40"/>
      <c r="I47" s="40"/>
      <c r="J47" s="42"/>
      <c r="K47" s="40"/>
    </row>
    <row r="48" spans="6:11" ht="13.5">
      <c r="F48" s="40"/>
      <c r="G48" s="42"/>
      <c r="H48" s="43"/>
      <c r="I48" s="40"/>
      <c r="J48" s="42"/>
      <c r="K48" s="40"/>
    </row>
    <row r="49" spans="6:11" ht="13.5">
      <c r="F49" s="40"/>
      <c r="G49" s="42"/>
      <c r="H49" s="40"/>
      <c r="I49" s="40"/>
      <c r="J49" s="42"/>
      <c r="K49" s="40"/>
    </row>
    <row r="50" spans="6:11" ht="13.5">
      <c r="F50" s="40"/>
      <c r="G50" s="42"/>
      <c r="H50" s="40"/>
      <c r="I50" s="40"/>
      <c r="J50" s="42"/>
      <c r="K50" s="40"/>
    </row>
    <row r="51" spans="6:11" ht="13.5">
      <c r="F51" s="40"/>
      <c r="G51" s="42"/>
      <c r="H51" s="40"/>
      <c r="I51" s="40"/>
      <c r="J51" s="42"/>
      <c r="K51" s="40"/>
    </row>
    <row r="52" spans="6:11" ht="13.5">
      <c r="F52" s="40"/>
      <c r="G52" s="42"/>
      <c r="H52" s="40"/>
      <c r="I52" s="40"/>
      <c r="J52" s="42"/>
      <c r="K52" s="40"/>
    </row>
  </sheetData>
  <sheetProtection/>
  <mergeCells count="30">
    <mergeCell ref="A3:H3"/>
    <mergeCell ref="A4:H4"/>
    <mergeCell ref="A5:H5"/>
    <mergeCell ref="A6:H6"/>
    <mergeCell ref="A7:H7"/>
    <mergeCell ref="F23:H23"/>
    <mergeCell ref="I23:K23"/>
    <mergeCell ref="A9:N9"/>
    <mergeCell ref="A11:B13"/>
    <mergeCell ref="C11:E12"/>
    <mergeCell ref="F11:K11"/>
    <mergeCell ref="L11:N12"/>
    <mergeCell ref="F12:H12"/>
    <mergeCell ref="I12:K12"/>
    <mergeCell ref="A39:B39"/>
    <mergeCell ref="A40:B40"/>
    <mergeCell ref="A25:B25"/>
    <mergeCell ref="A26:A31"/>
    <mergeCell ref="A32:A35"/>
    <mergeCell ref="A36:B36"/>
    <mergeCell ref="A37:B37"/>
    <mergeCell ref="A1:N1"/>
    <mergeCell ref="A38:B38"/>
    <mergeCell ref="A14:B14"/>
    <mergeCell ref="A15:A17"/>
    <mergeCell ref="A18:B18"/>
    <mergeCell ref="A22:B24"/>
    <mergeCell ref="C22:E23"/>
    <mergeCell ref="F22:K22"/>
    <mergeCell ref="L22:N23"/>
  </mergeCells>
  <printOptions horizontalCentered="1"/>
  <pageMargins left="0.37" right="0.18" top="0.7874015748031497" bottom="0.5905511811023623" header="0.5118110236220472" footer="0.5118110236220472"/>
  <pageSetup horizontalDpi="600" verticalDpi="600" orientation="landscape" paperSize="9" scale="90" r:id="rId1"/>
  <ignoredErrors>
    <ignoredError sqref="G32:H32" formulaRange="1"/>
    <ignoredError sqref="M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J12"/>
  <sheetViews>
    <sheetView zoomScalePageLayoutView="0" workbookViewId="0" topLeftCell="A1">
      <selection activeCell="E9" sqref="E9"/>
    </sheetView>
  </sheetViews>
  <sheetFormatPr defaultColWidth="8.88671875" defaultRowHeight="13.5"/>
  <cols>
    <col min="1" max="2" width="4.21484375" style="0" customWidth="1"/>
    <col min="3" max="3" width="9.77734375" style="0" customWidth="1"/>
    <col min="4" max="4" width="7.4453125" style="0" customWidth="1"/>
    <col min="5" max="5" width="9.6640625" style="0" customWidth="1"/>
    <col min="6" max="6" width="15.5546875" style="0" customWidth="1"/>
    <col min="7" max="7" width="5.21484375" style="0" customWidth="1"/>
    <col min="8" max="8" width="19.4453125" style="0" customWidth="1"/>
    <col min="9" max="9" width="16.77734375" style="0" customWidth="1"/>
    <col min="10" max="10" width="19.5546875" style="0" customWidth="1"/>
    <col min="12" max="12" width="12.77734375" style="0" bestFit="1" customWidth="1"/>
  </cols>
  <sheetData>
    <row r="2" spans="3:8" ht="13.5">
      <c r="C2" t="s">
        <v>5</v>
      </c>
      <c r="D2" t="s">
        <v>37</v>
      </c>
      <c r="E2">
        <v>4631.03</v>
      </c>
      <c r="F2" t="s">
        <v>7</v>
      </c>
      <c r="G2" t="s">
        <v>37</v>
      </c>
      <c r="H2" s="44">
        <v>2230508120</v>
      </c>
    </row>
    <row r="3" spans="4:8" ht="13.5">
      <c r="D3" t="s">
        <v>38</v>
      </c>
      <c r="E3">
        <v>171.01</v>
      </c>
      <c r="G3" t="s">
        <v>38</v>
      </c>
      <c r="H3" s="44">
        <v>52605480</v>
      </c>
    </row>
    <row r="4" spans="5:10" ht="13.5">
      <c r="E4">
        <f>E2+E3</f>
        <v>4802.04</v>
      </c>
      <c r="H4" s="44">
        <f>H2+H3</f>
        <v>2283113600</v>
      </c>
      <c r="I4" s="22">
        <v>2069596793</v>
      </c>
      <c r="J4" s="22">
        <f>H4-I4</f>
        <v>213516807</v>
      </c>
    </row>
    <row r="5" ht="13.5">
      <c r="H5" s="44">
        <v>2069596793</v>
      </c>
    </row>
    <row r="6" ht="13.5">
      <c r="H6" s="44">
        <f>H4-H5</f>
        <v>213516807</v>
      </c>
    </row>
    <row r="7" ht="13.5">
      <c r="H7" s="44"/>
    </row>
    <row r="8" spans="3:8" ht="13.5">
      <c r="C8" t="s">
        <v>39</v>
      </c>
      <c r="E8">
        <v>4581.66</v>
      </c>
      <c r="F8" t="s">
        <v>40</v>
      </c>
      <c r="H8" s="44">
        <v>2069596793</v>
      </c>
    </row>
    <row r="9" spans="5:8" ht="13.5">
      <c r="E9">
        <f>E4-E8</f>
        <v>220.3800000000001</v>
      </c>
      <c r="H9" s="44">
        <f>H4-H8</f>
        <v>213516807</v>
      </c>
    </row>
    <row r="10" ht="13.5">
      <c r="H10">
        <v>52605480</v>
      </c>
    </row>
    <row r="11" spans="8:10" ht="13.5">
      <c r="H11" s="44">
        <f>H9-H10</f>
        <v>160911327</v>
      </c>
      <c r="J11" s="22"/>
    </row>
    <row r="12" ht="13.5">
      <c r="J1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31" sqref="B31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9" t="s">
        <v>31</v>
      </c>
      <c r="C1" s="30"/>
      <c r="D1" s="35"/>
      <c r="E1" s="35"/>
    </row>
    <row r="2" spans="2:5" ht="13.5">
      <c r="B2" s="29" t="s">
        <v>32</v>
      </c>
      <c r="C2" s="30"/>
      <c r="D2" s="35"/>
      <c r="E2" s="35"/>
    </row>
    <row r="3" spans="2:5" ht="13.5">
      <c r="B3" s="31"/>
      <c r="C3" s="31"/>
      <c r="D3" s="36"/>
      <c r="E3" s="36"/>
    </row>
    <row r="4" spans="2:5" ht="40.5">
      <c r="B4" s="32" t="s">
        <v>33</v>
      </c>
      <c r="C4" s="31"/>
      <c r="D4" s="36"/>
      <c r="E4" s="36"/>
    </row>
    <row r="5" spans="2:5" ht="13.5">
      <c r="B5" s="31"/>
      <c r="C5" s="31"/>
      <c r="D5" s="36"/>
      <c r="E5" s="36"/>
    </row>
    <row r="6" spans="2:5" ht="13.5">
      <c r="B6" s="29" t="s">
        <v>34</v>
      </c>
      <c r="C6" s="30"/>
      <c r="D6" s="35"/>
      <c r="E6" s="37" t="s">
        <v>35</v>
      </c>
    </row>
    <row r="7" spans="2:5" ht="14.25" thickBot="1">
      <c r="B7" s="31"/>
      <c r="C7" s="31"/>
      <c r="D7" s="36"/>
      <c r="E7" s="36"/>
    </row>
    <row r="8" spans="2:5" ht="41.25" thickBot="1">
      <c r="B8" s="33" t="s">
        <v>36</v>
      </c>
      <c r="C8" s="34"/>
      <c r="D8" s="38"/>
      <c r="E8" s="39">
        <v>25</v>
      </c>
    </row>
    <row r="9" spans="2:5" ht="13.5">
      <c r="B9" s="31"/>
      <c r="C9" s="31"/>
      <c r="D9" s="36"/>
      <c r="E9" s="36"/>
    </row>
    <row r="10" spans="2:5" ht="13.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지적과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2018-03-02T00:34:16Z</cp:lastPrinted>
  <dcterms:created xsi:type="dcterms:W3CDTF">2011-03-09T00:57:20Z</dcterms:created>
  <dcterms:modified xsi:type="dcterms:W3CDTF">2018-03-02T00:34:36Z</dcterms:modified>
  <cp:category/>
  <cp:version/>
  <cp:contentType/>
  <cp:contentStatus/>
</cp:coreProperties>
</file>